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tabRatio="397" activeTab="0"/>
  </bookViews>
  <sheets>
    <sheet name="Inv et Fonct" sheetId="1" r:id="rId1"/>
    <sheet name="Contacts autres cafes" sheetId="2" r:id="rId2"/>
    <sheet name="dons" sheetId="3" r:id="rId3"/>
  </sheets>
  <definedNames>
    <definedName name="_xlnm.Print_Area" localSheetId="0">'Inv et Fonct'!$B$3:$N$78</definedName>
  </definedNames>
  <calcPr fullCalcOnLoad="1"/>
</workbook>
</file>

<file path=xl/sharedStrings.xml><?xml version="1.0" encoding="utf-8"?>
<sst xmlns="http://schemas.openxmlformats.org/spreadsheetml/2006/main" count="122" uniqueCount="111">
  <si>
    <t xml:space="preserve"> </t>
  </si>
  <si>
    <t>Se mettre en rapport avec la commission de sécurité communale</t>
  </si>
  <si>
    <t>Sont considérés comme ERP " tous bâtiments, locaux ou enceintes dans lesquels des personnes sont admises soit librement</t>
  </si>
  <si>
    <t>soit moyennant une participation quelconque, ou sur invitations payantes ou non.</t>
  </si>
  <si>
    <r>
      <t xml:space="preserve"> Au minimum un extincteur pour 200 à 300 m</t>
    </r>
    <r>
      <rPr>
        <sz val="11"/>
        <color indexed="8"/>
        <rFont val="Arial Narrow"/>
        <family val="2"/>
      </rPr>
      <t>2</t>
    </r>
  </si>
  <si>
    <t>et par étage</t>
  </si>
  <si>
    <r>
      <t>INVESTISSEMENTS </t>
    </r>
    <r>
      <rPr>
        <sz val="14"/>
        <color indexed="8"/>
        <rFont val="Calibri"/>
        <family val="2"/>
      </rPr>
      <t xml:space="preserve">:    </t>
    </r>
  </si>
  <si>
    <t>Aménagements pente accés</t>
  </si>
  <si>
    <t>Fauteuil pliable</t>
  </si>
  <si>
    <t>concours participants asso</t>
  </si>
  <si>
    <t>2 *  70 euros</t>
  </si>
  <si>
    <t>Fauteuil non pliable</t>
  </si>
  <si>
    <t>TOTAL INVESTISSEMENTS</t>
  </si>
  <si>
    <t xml:space="preserve">         certains aménagements ou travaux peuvent demander des autorisations………….</t>
  </si>
  <si>
    <t>Les tarifs d'abonnement sont plus chers pour une activité associative que pour un particulier</t>
  </si>
  <si>
    <t>40 * 12</t>
  </si>
  <si>
    <t>Couvre jusque 50 participants à une activité</t>
  </si>
  <si>
    <r>
      <t>Assure le matériel loué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(jusque 46000€)</t>
    </r>
  </si>
  <si>
    <t xml:space="preserve">  (Si&gt;200m°  étude particulière)</t>
  </si>
  <si>
    <t>70 € pour assurance dégâts/incendie</t>
  </si>
  <si>
    <t xml:space="preserve"> 252 € pour resp civile/dommages </t>
  </si>
  <si>
    <t>forfait asso (avec licence)   MAIF    70 + 252  =  322€/an</t>
  </si>
  <si>
    <t>+ les événements organisés à l’extérieur (spectacles-concert)</t>
  </si>
  <si>
    <t>+ l’occupation de salles ponctuelles</t>
  </si>
  <si>
    <t xml:space="preserve">   eau</t>
  </si>
  <si>
    <t xml:space="preserve">  électricité (ou fuel ou gaz)            </t>
  </si>
  <si>
    <t xml:space="preserve">  téléphone/internet</t>
  </si>
  <si>
    <t xml:space="preserve">  Police d'Assurance </t>
  </si>
  <si>
    <t>dépend surface et fréquentation……</t>
  </si>
  <si>
    <t xml:space="preserve"> a voir……..</t>
  </si>
  <si>
    <t>CHARGES DE FONCTIONNEMENT  annuelles</t>
  </si>
  <si>
    <t>en attente info Georges</t>
  </si>
  <si>
    <t xml:space="preserve">1 mois &lt; depot garantie &lt; 3 mois </t>
  </si>
  <si>
    <t>(entre 2 et 3 mois pour bail commercial)</t>
  </si>
  <si>
    <t xml:space="preserve">  "APPROCHE"     PREVISIONNEL  ASSO</t>
  </si>
  <si>
    <t>critères du forfait :   BUDGET &lt;  92 000€   et    surface &lt; 200m°</t>
  </si>
  <si>
    <t>Gratuit</t>
  </si>
  <si>
    <t>Occasion</t>
  </si>
  <si>
    <t>Neuf</t>
  </si>
  <si>
    <t xml:space="preserve">aide adhérents ?  </t>
  </si>
  <si>
    <t>resterait achat matières</t>
  </si>
  <si>
    <t>HYPP Haute</t>
  </si>
  <si>
    <t>HYPP basse</t>
  </si>
  <si>
    <t>HYPP Moy</t>
  </si>
  <si>
    <t>(400 - 600 - 1000 euros/mois  ?????)</t>
  </si>
  <si>
    <r>
      <t xml:space="preserve">   Taxe habitation </t>
    </r>
    <r>
      <rPr>
        <sz val="9.5"/>
        <color indexed="8"/>
        <rFont val="Arial"/>
        <family val="2"/>
      </rPr>
      <t xml:space="preserve"> </t>
    </r>
  </si>
  <si>
    <t xml:space="preserve">   Redevance télé</t>
  </si>
  <si>
    <t xml:space="preserve">    LOYER</t>
  </si>
  <si>
    <t xml:space="preserve">   Aménagements bar</t>
  </si>
  <si>
    <t xml:space="preserve">   Frigo </t>
  </si>
  <si>
    <t xml:space="preserve">   Congélateur</t>
  </si>
  <si>
    <t xml:space="preserve">   Micro onde </t>
  </si>
  <si>
    <t xml:space="preserve">   Tireuseuse à bec pour bière pression</t>
  </si>
  <si>
    <t xml:space="preserve">  Tables/chaises/Vaisselles :              </t>
  </si>
  <si>
    <t xml:space="preserve">   L'équipement sécurité-incendie</t>
  </si>
  <si>
    <t xml:space="preserve">   VIDEO Projecteur</t>
  </si>
  <si>
    <t>attente info Georges</t>
  </si>
  <si>
    <t xml:space="preserve">   Maintenance site internet</t>
  </si>
  <si>
    <t xml:space="preserve">   STOCK Initial   Buvette et petite restauration</t>
  </si>
  <si>
    <t xml:space="preserve">   STOCK Initial timbres</t>
  </si>
  <si>
    <t xml:space="preserve">   STOCK Initial Hygiène</t>
  </si>
  <si>
    <t>200 à 600 TIMBRE à 0,61 euros</t>
  </si>
  <si>
    <t xml:space="preserve">   Aménagements Handicap</t>
  </si>
  <si>
    <t xml:space="preserve">   Caution loyer</t>
  </si>
  <si>
    <t xml:space="preserve">   Création site internet</t>
  </si>
  <si>
    <t>apport…</t>
  </si>
  <si>
    <t>V enchères…</t>
  </si>
  <si>
    <t xml:space="preserve">   STOCK Initial papeterie + divers</t>
  </si>
  <si>
    <t>Cafe asso de Trémergat</t>
  </si>
  <si>
    <t>cafe asso de fougère</t>
  </si>
  <si>
    <t>1 cafe aaso se monte a lorient</t>
  </si>
  <si>
    <t>total ESTIMATIF Global</t>
  </si>
  <si>
    <t xml:space="preserve">  Budget communication (flyers, ………….)</t>
  </si>
  <si>
    <t xml:space="preserve">    TOTAL CHARGES ANNUELLES Fonctionnement</t>
  </si>
  <si>
    <t xml:space="preserve">   Aménagements locaux</t>
  </si>
  <si>
    <t>* l’ouverture du bar ne doit pas avoir pour objectif de gagner de l’argent sur la vente des boissons</t>
  </si>
  <si>
    <t>* les boissons ne doivent être que des 2 premiers groupes (pas ou peu d’alcool)</t>
  </si>
  <si>
    <r>
      <t> </t>
    </r>
    <r>
      <rPr>
        <u val="single"/>
        <sz val="11"/>
        <rFont val="Arial"/>
        <family val="2"/>
      </rPr>
      <t>si c’est ouvert aux seuls adhérents:</t>
    </r>
    <r>
      <rPr>
        <sz val="11"/>
        <rFont val="Arial"/>
        <family val="2"/>
      </rPr>
      <t> pas de Licence mais deux conditions sont à remplir impérativement :</t>
    </r>
  </si>
  <si>
    <t xml:space="preserve">  Caisse enregistreuse</t>
  </si>
  <si>
    <t>cafe de la pente</t>
  </si>
  <si>
    <t>Rochefort en terre</t>
  </si>
  <si>
    <t>augan</t>
  </si>
  <si>
    <t>02 97 93 48 51</t>
  </si>
  <si>
    <t>02 97 43 40 11</t>
  </si>
  <si>
    <t>mercredi et vendredi AM</t>
  </si>
  <si>
    <t>Le café de l’Éguillac de Cercles </t>
  </si>
  <si>
    <t>voir rapport financier</t>
  </si>
  <si>
    <t> Le café de la bascule</t>
  </si>
  <si>
    <t>Rennes</t>
  </si>
  <si>
    <t>02 99 33 10 40</t>
  </si>
  <si>
    <t>pepino</t>
  </si>
  <si>
    <t>au coin de la rue</t>
  </si>
  <si>
    <t>Brest</t>
  </si>
  <si>
    <t>origine</t>
  </si>
  <si>
    <r>
      <t>Vannes Freecycle</t>
    </r>
    <r>
      <rPr>
        <sz val="9"/>
        <color indexed="8"/>
        <rFont val="Arial"/>
        <family val="2"/>
      </rPr>
      <t> ou </t>
    </r>
    <r>
      <rPr>
        <b/>
        <sz val="9"/>
        <color indexed="10"/>
        <rFont val="Arial"/>
        <family val="2"/>
      </rPr>
      <t>Auray Freecycle</t>
    </r>
  </si>
  <si>
    <t> http://donnons.org/donneDepartement_408.php?departement=56&amp;page=3</t>
  </si>
  <si>
    <t>mimi</t>
  </si>
  <si>
    <t>le champs commum</t>
  </si>
  <si>
    <t>tel maif asso</t>
  </si>
  <si>
    <t>0978979899</t>
  </si>
  <si>
    <t>leur envoyer statut+JO+mb bureau</t>
  </si>
  <si>
    <t>Vu Georges</t>
  </si>
  <si>
    <t xml:space="preserve">   Plonge-vaisselle  lave verre</t>
  </si>
  <si>
    <t>35Places assises</t>
  </si>
  <si>
    <t xml:space="preserve">   Moulin à café</t>
  </si>
  <si>
    <t xml:space="preserve">  Machine à café (1 ou 2 groupes)</t>
  </si>
  <si>
    <t>Vu G…</t>
  </si>
  <si>
    <t>a voir avec Thierry…….</t>
  </si>
  <si>
    <t>?</t>
  </si>
  <si>
    <t xml:space="preserve">   Licence club privé   OU   Licence 4</t>
  </si>
  <si>
    <t xml:space="preserve">(Si ouvert aux seuls adh, pas de licence, mais Boissons de catég 2)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</si>
</sst>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\ &quot;€&quot;"/>
    <numFmt numFmtId="168" formatCode="#,##0\ _€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.5"/>
      <color indexed="8"/>
      <name val="Arial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ndara"/>
      <family val="2"/>
    </font>
    <font>
      <b/>
      <sz val="16"/>
      <color indexed="13"/>
      <name val="Calibri"/>
      <family val="2"/>
    </font>
    <font>
      <u val="single"/>
      <sz val="14"/>
      <color indexed="8"/>
      <name val="Candara"/>
      <family val="2"/>
    </font>
    <font>
      <u val="single"/>
      <sz val="14"/>
      <color indexed="8"/>
      <name val="Calibri"/>
      <family val="2"/>
    </font>
    <font>
      <b/>
      <sz val="14"/>
      <color indexed="8"/>
      <name val="Candara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Bookman Old Style"/>
      <family val="1"/>
    </font>
    <font>
      <b/>
      <u val="single"/>
      <sz val="16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11"/>
      <color indexed="63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4"/>
      <color theme="1"/>
      <name val="Candara"/>
      <family val="2"/>
    </font>
    <font>
      <b/>
      <sz val="16"/>
      <color rgb="FFFFFF00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ndara"/>
      <family val="2"/>
    </font>
    <font>
      <u val="single"/>
      <sz val="14"/>
      <color theme="1"/>
      <name val="Calibri"/>
      <family val="2"/>
    </font>
    <font>
      <b/>
      <sz val="14"/>
      <color theme="1"/>
      <name val="Candara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Bookman Old Style"/>
      <family val="1"/>
    </font>
    <font>
      <b/>
      <u val="single"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sz val="11"/>
      <color rgb="FF30303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ck"/>
      <right style="double"/>
      <top style="thin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1" xfId="0" applyFont="1" applyBorder="1" applyAlignment="1">
      <alignment/>
    </xf>
    <xf numFmtId="0" fontId="0" fillId="0" borderId="11" xfId="0" applyBorder="1" applyAlignment="1">
      <alignment/>
    </xf>
    <xf numFmtId="0" fontId="64" fillId="34" borderId="0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64" fillId="35" borderId="0" xfId="0" applyFont="1" applyFill="1" applyBorder="1" applyAlignment="1">
      <alignment/>
    </xf>
    <xf numFmtId="0" fontId="6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63" fillId="33" borderId="0" xfId="0" applyFont="1" applyFill="1" applyAlignment="1">
      <alignment horizontal="left"/>
    </xf>
    <xf numFmtId="0" fontId="68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8" fontId="69" fillId="0" borderId="17" xfId="0" applyNumberFormat="1" applyFont="1" applyFill="1" applyBorder="1" applyAlignment="1">
      <alignment horizontal="center"/>
    </xf>
    <xf numFmtId="168" fontId="64" fillId="0" borderId="17" xfId="0" applyNumberFormat="1" applyFont="1" applyFill="1" applyBorder="1" applyAlignment="1">
      <alignment horizontal="center"/>
    </xf>
    <xf numFmtId="168" fontId="70" fillId="0" borderId="16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68" fontId="64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68" fontId="64" fillId="0" borderId="21" xfId="0" applyNumberFormat="1" applyFont="1" applyFill="1" applyBorder="1" applyAlignment="1">
      <alignment horizontal="center"/>
    </xf>
    <xf numFmtId="0" fontId="67" fillId="0" borderId="22" xfId="0" applyFont="1" applyBorder="1" applyAlignment="1">
      <alignment/>
    </xf>
    <xf numFmtId="0" fontId="67" fillId="0" borderId="20" xfId="0" applyFont="1" applyBorder="1" applyAlignment="1">
      <alignment/>
    </xf>
    <xf numFmtId="0" fontId="62" fillId="0" borderId="20" xfId="0" applyFont="1" applyBorder="1" applyAlignment="1">
      <alignment/>
    </xf>
    <xf numFmtId="0" fontId="65" fillId="0" borderId="20" xfId="0" applyFont="1" applyBorder="1" applyAlignment="1">
      <alignment/>
    </xf>
    <xf numFmtId="0" fontId="68" fillId="0" borderId="20" xfId="0" applyFont="1" applyBorder="1" applyAlignment="1">
      <alignment/>
    </xf>
    <xf numFmtId="0" fontId="67" fillId="0" borderId="23" xfId="0" applyFont="1" applyBorder="1" applyAlignment="1">
      <alignment/>
    </xf>
    <xf numFmtId="0" fontId="0" fillId="0" borderId="23" xfId="0" applyBorder="1" applyAlignment="1">
      <alignment/>
    </xf>
    <xf numFmtId="0" fontId="61" fillId="0" borderId="18" xfId="0" applyFont="1" applyBorder="1" applyAlignment="1">
      <alignment/>
    </xf>
    <xf numFmtId="0" fontId="62" fillId="0" borderId="18" xfId="0" applyFont="1" applyBorder="1" applyAlignment="1">
      <alignment/>
    </xf>
    <xf numFmtId="168" fontId="69" fillId="0" borderId="19" xfId="0" applyNumberFormat="1" applyFont="1" applyFill="1" applyBorder="1" applyAlignment="1">
      <alignment horizontal="center"/>
    </xf>
    <xf numFmtId="168" fontId="69" fillId="0" borderId="24" xfId="0" applyNumberFormat="1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/>
    </xf>
    <xf numFmtId="0" fontId="61" fillId="0" borderId="13" xfId="0" applyFont="1" applyFill="1" applyBorder="1" applyAlignment="1">
      <alignment/>
    </xf>
    <xf numFmtId="0" fontId="61" fillId="0" borderId="14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35" fillId="34" borderId="26" xfId="0" applyFont="1" applyFill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168" fontId="64" fillId="0" borderId="28" xfId="0" applyNumberFormat="1" applyFont="1" applyFill="1" applyBorder="1" applyAlignment="1">
      <alignment horizontal="center"/>
    </xf>
    <xf numFmtId="168" fontId="70" fillId="0" borderId="29" xfId="0" applyNumberFormat="1" applyFont="1" applyFill="1" applyBorder="1" applyAlignment="1">
      <alignment horizontal="center"/>
    </xf>
    <xf numFmtId="168" fontId="70" fillId="0" borderId="30" xfId="0" applyNumberFormat="1" applyFont="1" applyFill="1" applyBorder="1" applyAlignment="1">
      <alignment horizontal="center"/>
    </xf>
    <xf numFmtId="168" fontId="64" fillId="0" borderId="29" xfId="0" applyNumberFormat="1" applyFont="1" applyFill="1" applyBorder="1" applyAlignment="1">
      <alignment horizontal="center"/>
    </xf>
    <xf numFmtId="168" fontId="64" fillId="0" borderId="30" xfId="0" applyNumberFormat="1" applyFont="1" applyFill="1" applyBorder="1" applyAlignment="1">
      <alignment horizontal="center"/>
    </xf>
    <xf numFmtId="168" fontId="69" fillId="0" borderId="27" xfId="0" applyNumberFormat="1" applyFont="1" applyFill="1" applyBorder="1" applyAlignment="1">
      <alignment horizontal="center"/>
    </xf>
    <xf numFmtId="168" fontId="69" fillId="0" borderId="16" xfId="0" applyNumberFormat="1" applyFont="1" applyFill="1" applyBorder="1" applyAlignment="1">
      <alignment horizontal="center"/>
    </xf>
    <xf numFmtId="168" fontId="69" fillId="0" borderId="28" xfId="0" applyNumberFormat="1" applyFont="1" applyFill="1" applyBorder="1" applyAlignment="1">
      <alignment horizontal="center"/>
    </xf>
    <xf numFmtId="168" fontId="69" fillId="0" borderId="31" xfId="0" applyNumberFormat="1" applyFont="1" applyFill="1" applyBorder="1" applyAlignment="1">
      <alignment horizontal="center"/>
    </xf>
    <xf numFmtId="168" fontId="69" fillId="0" borderId="32" xfId="0" applyNumberFormat="1" applyFont="1" applyFill="1" applyBorder="1" applyAlignment="1">
      <alignment horizontal="center"/>
    </xf>
    <xf numFmtId="168" fontId="69" fillId="0" borderId="33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8" fontId="64" fillId="0" borderId="16" xfId="0" applyNumberFormat="1" applyFont="1" applyFill="1" applyBorder="1" applyAlignment="1">
      <alignment horizontal="center"/>
    </xf>
    <xf numFmtId="168" fontId="64" fillId="0" borderId="27" xfId="0" applyNumberFormat="1" applyFont="1" applyFill="1" applyBorder="1" applyAlignment="1">
      <alignment horizontal="center"/>
    </xf>
    <xf numFmtId="168" fontId="64" fillId="0" borderId="31" xfId="0" applyNumberFormat="1" applyFont="1" applyFill="1" applyBorder="1" applyAlignment="1">
      <alignment horizontal="center"/>
    </xf>
    <xf numFmtId="0" fontId="35" fillId="34" borderId="36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8" fontId="64" fillId="35" borderId="17" xfId="0" applyNumberFormat="1" applyFont="1" applyFill="1" applyBorder="1" applyAlignment="1">
      <alignment horizontal="center"/>
    </xf>
    <xf numFmtId="168" fontId="64" fillId="35" borderId="27" xfId="0" applyNumberFormat="1" applyFont="1" applyFill="1" applyBorder="1" applyAlignment="1">
      <alignment horizontal="center"/>
    </xf>
    <xf numFmtId="168" fontId="64" fillId="35" borderId="16" xfId="0" applyNumberFormat="1" applyFont="1" applyFill="1" applyBorder="1" applyAlignment="1">
      <alignment horizontal="center"/>
    </xf>
    <xf numFmtId="168" fontId="59" fillId="0" borderId="40" xfId="0" applyNumberFormat="1" applyFont="1" applyFill="1" applyBorder="1" applyAlignment="1">
      <alignment horizontal="center"/>
    </xf>
    <xf numFmtId="168" fontId="59" fillId="0" borderId="39" xfId="0" applyNumberFormat="1" applyFont="1" applyFill="1" applyBorder="1" applyAlignment="1">
      <alignment horizontal="center"/>
    </xf>
    <xf numFmtId="168" fontId="59" fillId="0" borderId="41" xfId="0" applyNumberFormat="1" applyFont="1" applyFill="1" applyBorder="1" applyAlignment="1">
      <alignment horizontal="center"/>
    </xf>
    <xf numFmtId="168" fontId="70" fillId="0" borderId="27" xfId="0" applyNumberFormat="1" applyFont="1" applyFill="1" applyBorder="1" applyAlignment="1">
      <alignment horizontal="center"/>
    </xf>
    <xf numFmtId="168" fontId="70" fillId="0" borderId="21" xfId="0" applyNumberFormat="1" applyFont="1" applyFill="1" applyBorder="1" applyAlignment="1">
      <alignment horizontal="center"/>
    </xf>
    <xf numFmtId="167" fontId="63" fillId="33" borderId="0" xfId="0" applyNumberFormat="1" applyFont="1" applyFill="1" applyAlignment="1">
      <alignment horizontal="center"/>
    </xf>
    <xf numFmtId="0" fontId="35" fillId="2" borderId="36" xfId="0" applyFont="1" applyFill="1" applyBorder="1" applyAlignment="1">
      <alignment horizontal="center"/>
    </xf>
    <xf numFmtId="0" fontId="67" fillId="2" borderId="20" xfId="0" applyFont="1" applyFill="1" applyBorder="1" applyAlignment="1">
      <alignment/>
    </xf>
    <xf numFmtId="0" fontId="61" fillId="2" borderId="20" xfId="0" applyFont="1" applyFill="1" applyBorder="1" applyAlignment="1">
      <alignment/>
    </xf>
    <xf numFmtId="0" fontId="0" fillId="2" borderId="20" xfId="0" applyFill="1" applyBorder="1" applyAlignment="1">
      <alignment/>
    </xf>
    <xf numFmtId="168" fontId="64" fillId="2" borderId="21" xfId="0" applyNumberFormat="1" applyFont="1" applyFill="1" applyBorder="1" applyAlignment="1">
      <alignment horizontal="center"/>
    </xf>
    <xf numFmtId="168" fontId="64" fillId="2" borderId="29" xfId="0" applyNumberFormat="1" applyFont="1" applyFill="1" applyBorder="1" applyAlignment="1">
      <alignment horizontal="center"/>
    </xf>
    <xf numFmtId="168" fontId="64" fillId="2" borderId="30" xfId="0" applyNumberFormat="1" applyFont="1" applyFill="1" applyBorder="1" applyAlignment="1">
      <alignment horizontal="center"/>
    </xf>
    <xf numFmtId="0" fontId="64" fillId="2" borderId="20" xfId="0" applyFont="1" applyFill="1" applyBorder="1" applyAlignment="1">
      <alignment/>
    </xf>
    <xf numFmtId="0" fontId="66" fillId="2" borderId="20" xfId="0" applyFont="1" applyFill="1" applyBorder="1" applyAlignment="1">
      <alignment/>
    </xf>
    <xf numFmtId="0" fontId="61" fillId="2" borderId="20" xfId="0" applyFont="1" applyFill="1" applyBorder="1" applyAlignment="1" quotePrefix="1">
      <alignment/>
    </xf>
    <xf numFmtId="0" fontId="35" fillId="2" borderId="26" xfId="0" applyFont="1" applyFill="1" applyBorder="1" applyAlignment="1">
      <alignment horizontal="center"/>
    </xf>
    <xf numFmtId="0" fontId="67" fillId="2" borderId="23" xfId="0" applyFont="1" applyFill="1" applyBorder="1" applyAlignment="1">
      <alignment/>
    </xf>
    <xf numFmtId="0" fontId="61" fillId="2" borderId="23" xfId="0" applyFont="1" applyFill="1" applyBorder="1" applyAlignment="1">
      <alignment/>
    </xf>
    <xf numFmtId="168" fontId="64" fillId="2" borderId="42" xfId="0" applyNumberFormat="1" applyFont="1" applyFill="1" applyBorder="1" applyAlignment="1">
      <alignment horizontal="center"/>
    </xf>
    <xf numFmtId="168" fontId="64" fillId="2" borderId="43" xfId="0" applyNumberFormat="1" applyFont="1" applyFill="1" applyBorder="1" applyAlignment="1">
      <alignment horizontal="center"/>
    </xf>
    <xf numFmtId="168" fontId="64" fillId="2" borderId="44" xfId="0" applyNumberFormat="1" applyFont="1" applyFill="1" applyBorder="1" applyAlignment="1">
      <alignment horizontal="center"/>
    </xf>
    <xf numFmtId="0" fontId="61" fillId="2" borderId="13" xfId="0" applyFont="1" applyFill="1" applyBorder="1" applyAlignment="1">
      <alignment horizontal="center"/>
    </xf>
    <xf numFmtId="0" fontId="61" fillId="2" borderId="0" xfId="0" applyFont="1" applyFill="1" applyBorder="1" applyAlignment="1">
      <alignment/>
    </xf>
    <xf numFmtId="0" fontId="66" fillId="2" borderId="0" xfId="0" applyFont="1" applyFill="1" applyBorder="1" applyAlignment="1">
      <alignment/>
    </xf>
    <xf numFmtId="168" fontId="64" fillId="2" borderId="17" xfId="0" applyNumberFormat="1" applyFont="1" applyFill="1" applyBorder="1" applyAlignment="1">
      <alignment horizontal="center"/>
    </xf>
    <xf numFmtId="168" fontId="64" fillId="2" borderId="27" xfId="0" applyNumberFormat="1" applyFont="1" applyFill="1" applyBorder="1" applyAlignment="1">
      <alignment horizontal="center"/>
    </xf>
    <xf numFmtId="168" fontId="64" fillId="2" borderId="16" xfId="0" applyNumberFormat="1" applyFont="1" applyFill="1" applyBorder="1" applyAlignment="1">
      <alignment horizontal="center"/>
    </xf>
    <xf numFmtId="0" fontId="61" fillId="2" borderId="25" xfId="0" applyFont="1" applyFill="1" applyBorder="1" applyAlignment="1">
      <alignment horizontal="center"/>
    </xf>
    <xf numFmtId="0" fontId="61" fillId="2" borderId="18" xfId="0" applyFont="1" applyFill="1" applyBorder="1" applyAlignment="1">
      <alignment/>
    </xf>
    <xf numFmtId="0" fontId="66" fillId="2" borderId="18" xfId="0" applyFont="1" applyFill="1" applyBorder="1" applyAlignment="1">
      <alignment/>
    </xf>
    <xf numFmtId="168" fontId="64" fillId="2" borderId="19" xfId="0" applyNumberFormat="1" applyFont="1" applyFill="1" applyBorder="1" applyAlignment="1">
      <alignment horizontal="center"/>
    </xf>
    <xf numFmtId="168" fontId="64" fillId="2" borderId="28" xfId="0" applyNumberFormat="1" applyFont="1" applyFill="1" applyBorder="1" applyAlignment="1">
      <alignment horizontal="center"/>
    </xf>
    <xf numFmtId="168" fontId="64" fillId="2" borderId="31" xfId="0" applyNumberFormat="1" applyFont="1" applyFill="1" applyBorder="1" applyAlignment="1">
      <alignment horizontal="center"/>
    </xf>
    <xf numFmtId="0" fontId="64" fillId="2" borderId="23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0" xfId="0" applyFill="1" applyBorder="1" applyAlignment="1">
      <alignment/>
    </xf>
    <xf numFmtId="0" fontId="6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69" fillId="2" borderId="17" xfId="0" applyNumberFormat="1" applyFont="1" applyFill="1" applyBorder="1" applyAlignment="1">
      <alignment horizontal="center"/>
    </xf>
    <xf numFmtId="168" fontId="69" fillId="2" borderId="27" xfId="0" applyNumberFormat="1" applyFont="1" applyFill="1" applyBorder="1" applyAlignment="1">
      <alignment horizontal="center"/>
    </xf>
    <xf numFmtId="168" fontId="69" fillId="2" borderId="16" xfId="0" applyNumberFormat="1" applyFont="1" applyFill="1" applyBorder="1" applyAlignment="1">
      <alignment horizontal="center"/>
    </xf>
    <xf numFmtId="0" fontId="66" fillId="2" borderId="0" xfId="0" applyFont="1" applyFill="1" applyBorder="1" applyAlignment="1" quotePrefix="1">
      <alignment/>
    </xf>
    <xf numFmtId="0" fontId="0" fillId="2" borderId="18" xfId="0" applyFill="1" applyBorder="1" applyAlignment="1">
      <alignment/>
    </xf>
    <xf numFmtId="168" fontId="69" fillId="2" borderId="19" xfId="0" applyNumberFormat="1" applyFont="1" applyFill="1" applyBorder="1" applyAlignment="1">
      <alignment horizontal="center"/>
    </xf>
    <xf numFmtId="168" fontId="69" fillId="2" borderId="28" xfId="0" applyNumberFormat="1" applyFont="1" applyFill="1" applyBorder="1" applyAlignment="1">
      <alignment horizontal="center"/>
    </xf>
    <xf numFmtId="168" fontId="69" fillId="2" borderId="31" xfId="0" applyNumberFormat="1" applyFont="1" applyFill="1" applyBorder="1" applyAlignment="1">
      <alignment horizontal="center"/>
    </xf>
    <xf numFmtId="0" fontId="35" fillId="6" borderId="36" xfId="0" applyFont="1" applyFill="1" applyBorder="1" applyAlignment="1">
      <alignment horizontal="center"/>
    </xf>
    <xf numFmtId="0" fontId="0" fillId="6" borderId="20" xfId="0" applyFill="1" applyBorder="1" applyAlignment="1">
      <alignment/>
    </xf>
    <xf numFmtId="0" fontId="61" fillId="6" borderId="20" xfId="0" applyFont="1" applyFill="1" applyBorder="1" applyAlignment="1">
      <alignment/>
    </xf>
    <xf numFmtId="168" fontId="70" fillId="6" borderId="30" xfId="0" applyNumberFormat="1" applyFont="1" applyFill="1" applyBorder="1" applyAlignment="1">
      <alignment horizontal="center"/>
    </xf>
    <xf numFmtId="0" fontId="35" fillId="18" borderId="36" xfId="0" applyFont="1" applyFill="1" applyBorder="1" applyAlignment="1">
      <alignment horizontal="center"/>
    </xf>
    <xf numFmtId="0" fontId="64" fillId="18" borderId="22" xfId="0" applyFont="1" applyFill="1" applyBorder="1" applyAlignment="1">
      <alignment/>
    </xf>
    <xf numFmtId="0" fontId="0" fillId="18" borderId="20" xfId="0" applyFill="1" applyBorder="1" applyAlignment="1">
      <alignment/>
    </xf>
    <xf numFmtId="0" fontId="61" fillId="18" borderId="20" xfId="0" applyFont="1" applyFill="1" applyBorder="1" applyAlignment="1">
      <alignment/>
    </xf>
    <xf numFmtId="168" fontId="70" fillId="18" borderId="21" xfId="0" applyNumberFormat="1" applyFont="1" applyFill="1" applyBorder="1" applyAlignment="1">
      <alignment horizontal="center"/>
    </xf>
    <xf numFmtId="168" fontId="70" fillId="18" borderId="29" xfId="0" applyNumberFormat="1" applyFont="1" applyFill="1" applyBorder="1" applyAlignment="1">
      <alignment horizontal="center"/>
    </xf>
    <xf numFmtId="168" fontId="70" fillId="18" borderId="30" xfId="0" applyNumberFormat="1" applyFont="1" applyFill="1" applyBorder="1" applyAlignment="1">
      <alignment horizontal="center"/>
    </xf>
    <xf numFmtId="168" fontId="64" fillId="18" borderId="21" xfId="0" applyNumberFormat="1" applyFont="1" applyFill="1" applyBorder="1" applyAlignment="1">
      <alignment horizontal="center"/>
    </xf>
    <xf numFmtId="168" fontId="64" fillId="18" borderId="29" xfId="0" applyNumberFormat="1" applyFont="1" applyFill="1" applyBorder="1" applyAlignment="1">
      <alignment horizontal="center"/>
    </xf>
    <xf numFmtId="168" fontId="64" fillId="18" borderId="30" xfId="0" applyNumberFormat="1" applyFont="1" applyFill="1" applyBorder="1" applyAlignment="1">
      <alignment horizontal="center"/>
    </xf>
    <xf numFmtId="0" fontId="64" fillId="6" borderId="20" xfId="0" applyFont="1" applyFill="1" applyBorder="1" applyAlignment="1">
      <alignment/>
    </xf>
    <xf numFmtId="0" fontId="72" fillId="34" borderId="0" xfId="0" applyFont="1" applyFill="1" applyBorder="1" applyAlignment="1">
      <alignment/>
    </xf>
    <xf numFmtId="168" fontId="73" fillId="34" borderId="17" xfId="0" applyNumberFormat="1" applyFont="1" applyFill="1" applyBorder="1" applyAlignment="1">
      <alignment horizontal="center"/>
    </xf>
    <xf numFmtId="168" fontId="73" fillId="34" borderId="27" xfId="0" applyNumberFormat="1" applyFont="1" applyFill="1" applyBorder="1" applyAlignment="1">
      <alignment horizontal="center"/>
    </xf>
    <xf numFmtId="168" fontId="73" fillId="34" borderId="16" xfId="0" applyNumberFormat="1" applyFont="1" applyFill="1" applyBorder="1" applyAlignment="1">
      <alignment horizontal="center"/>
    </xf>
    <xf numFmtId="0" fontId="72" fillId="35" borderId="0" xfId="0" applyFont="1" applyFill="1" applyBorder="1" applyAlignment="1">
      <alignment/>
    </xf>
    <xf numFmtId="168" fontId="73" fillId="35" borderId="17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61" fillId="0" borderId="17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168" fontId="64" fillId="34" borderId="17" xfId="0" applyNumberFormat="1" applyFont="1" applyFill="1" applyBorder="1" applyAlignment="1">
      <alignment horizontal="center"/>
    </xf>
    <xf numFmtId="168" fontId="64" fillId="34" borderId="27" xfId="0" applyNumberFormat="1" applyFont="1" applyFill="1" applyBorder="1" applyAlignment="1">
      <alignment horizontal="center"/>
    </xf>
    <xf numFmtId="168" fontId="64" fillId="34" borderId="16" xfId="0" applyNumberFormat="1" applyFont="1" applyFill="1" applyBorder="1" applyAlignment="1">
      <alignment horizontal="center"/>
    </xf>
    <xf numFmtId="168" fontId="35" fillId="0" borderId="21" xfId="0" applyNumberFormat="1" applyFont="1" applyFill="1" applyBorder="1" applyAlignment="1">
      <alignment horizontal="center"/>
    </xf>
    <xf numFmtId="168" fontId="35" fillId="0" borderId="29" xfId="0" applyNumberFormat="1" applyFont="1" applyFill="1" applyBorder="1" applyAlignment="1">
      <alignment horizontal="center"/>
    </xf>
    <xf numFmtId="168" fontId="35" fillId="0" borderId="30" xfId="0" applyNumberFormat="1" applyFont="1" applyFill="1" applyBorder="1" applyAlignment="1">
      <alignment horizontal="center"/>
    </xf>
    <xf numFmtId="168" fontId="70" fillId="6" borderId="21" xfId="0" applyNumberFormat="1" applyFont="1" applyFill="1" applyBorder="1" applyAlignment="1">
      <alignment horizontal="center"/>
    </xf>
    <xf numFmtId="168" fontId="70" fillId="6" borderId="29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74" fillId="0" borderId="0" xfId="0" applyFont="1" applyAlignment="1">
      <alignment/>
    </xf>
    <xf numFmtId="0" fontId="50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168" fontId="64" fillId="2" borderId="0" xfId="0" applyNumberFormat="1" applyFont="1" applyFill="1" applyBorder="1" applyAlignment="1" quotePrefix="1">
      <alignment horizontal="center"/>
    </xf>
    <xf numFmtId="0" fontId="78" fillId="0" borderId="20" xfId="0" applyFont="1" applyBorder="1" applyAlignment="1">
      <alignment/>
    </xf>
    <xf numFmtId="168" fontId="35" fillId="0" borderId="42" xfId="0" applyNumberFormat="1" applyFont="1" applyFill="1" applyBorder="1" applyAlignment="1">
      <alignment horizontal="center"/>
    </xf>
    <xf numFmtId="168" fontId="35" fillId="0" borderId="43" xfId="0" applyNumberFormat="1" applyFont="1" applyFill="1" applyBorder="1" applyAlignment="1">
      <alignment horizontal="center"/>
    </xf>
    <xf numFmtId="168" fontId="35" fillId="0" borderId="44" xfId="0" applyNumberFormat="1" applyFont="1" applyFill="1" applyBorder="1" applyAlignment="1">
      <alignment horizontal="center"/>
    </xf>
    <xf numFmtId="168" fontId="35" fillId="0" borderId="17" xfId="0" applyNumberFormat="1" applyFont="1" applyFill="1" applyBorder="1" applyAlignment="1">
      <alignment horizontal="center"/>
    </xf>
    <xf numFmtId="168" fontId="35" fillId="0" borderId="27" xfId="0" applyNumberFormat="1" applyFont="1" applyFill="1" applyBorder="1" applyAlignment="1">
      <alignment horizontal="center"/>
    </xf>
    <xf numFmtId="168" fontId="35" fillId="0" borderId="16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feasso.fr/index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onnons.org/donneDepartement_408.php?departement=56&amp;page=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B92"/>
  <sheetViews>
    <sheetView tabSelected="1" zoomScalePageLayoutView="0" workbookViewId="0" topLeftCell="A1">
      <selection activeCell="D2" sqref="D2"/>
    </sheetView>
  </sheetViews>
  <sheetFormatPr defaultColWidth="11.421875" defaultRowHeight="15"/>
  <cols>
    <col min="1" max="1" width="2.140625" style="0" customWidth="1"/>
    <col min="2" max="2" width="5.57421875" style="4" customWidth="1"/>
    <col min="3" max="3" width="5.421875" style="0" customWidth="1"/>
    <col min="4" max="4" width="41.28125" style="0" customWidth="1"/>
    <col min="11" max="11" width="5.57421875" style="0" customWidth="1"/>
    <col min="12" max="12" width="15.140625" style="4" customWidth="1"/>
    <col min="13" max="13" width="15.28125" style="4" customWidth="1"/>
    <col min="14" max="14" width="14.7109375" style="4" bestFit="1" customWidth="1"/>
    <col min="16" max="16" width="17.421875" style="0" bestFit="1" customWidth="1"/>
  </cols>
  <sheetData>
    <row r="3" spans="2:14" ht="21">
      <c r="B3" s="4" t="s">
        <v>0</v>
      </c>
      <c r="D3" s="20">
        <f ca="1">TODAY()</f>
        <v>41740</v>
      </c>
      <c r="E3" s="21" t="s">
        <v>34</v>
      </c>
      <c r="F3" s="3"/>
      <c r="G3" s="3"/>
      <c r="H3" s="3"/>
      <c r="I3" s="21"/>
      <c r="L3" s="82">
        <f>+L78</f>
        <v>16989</v>
      </c>
      <c r="M3" s="82">
        <f>+M78</f>
        <v>28714</v>
      </c>
      <c r="N3" s="82">
        <f>+N78</f>
        <v>44101</v>
      </c>
    </row>
    <row r="6" ht="15.75" thickBot="1"/>
    <row r="7" spans="2:14" ht="19.5" thickTop="1">
      <c r="B7" s="17"/>
      <c r="C7" s="5"/>
      <c r="D7" s="5"/>
      <c r="E7" s="5"/>
      <c r="F7" s="5"/>
      <c r="G7" s="5"/>
      <c r="H7" s="5"/>
      <c r="I7" s="5"/>
      <c r="J7" s="5"/>
      <c r="K7" s="5"/>
      <c r="L7" s="77"/>
      <c r="M7" s="78"/>
      <c r="N7" s="79"/>
    </row>
    <row r="8" spans="2:14" ht="18.75">
      <c r="B8" s="149"/>
      <c r="C8" s="6"/>
      <c r="D8" s="11" t="s">
        <v>6</v>
      </c>
      <c r="E8" s="6"/>
      <c r="F8" s="6"/>
      <c r="G8" s="6"/>
      <c r="H8" s="6"/>
      <c r="I8" s="6"/>
      <c r="J8" s="6"/>
      <c r="K8" s="6"/>
      <c r="L8" s="150" t="s">
        <v>42</v>
      </c>
      <c r="M8" s="151" t="s">
        <v>43</v>
      </c>
      <c r="N8" s="152" t="s">
        <v>41</v>
      </c>
    </row>
    <row r="9" spans="2:14" ht="18.75">
      <c r="B9" s="18"/>
      <c r="C9" s="6"/>
      <c r="D9" s="6"/>
      <c r="E9" s="6"/>
      <c r="F9" s="6"/>
      <c r="G9" s="6"/>
      <c r="H9" s="6"/>
      <c r="I9" s="6"/>
      <c r="J9" s="6"/>
      <c r="K9" s="6"/>
      <c r="L9" s="50" t="s">
        <v>36</v>
      </c>
      <c r="M9" s="51" t="s">
        <v>37</v>
      </c>
      <c r="N9" s="52" t="s">
        <v>38</v>
      </c>
    </row>
    <row r="10" spans="2:14" ht="18.75">
      <c r="B10" s="18"/>
      <c r="C10" s="6"/>
      <c r="D10" s="6"/>
      <c r="E10" s="6"/>
      <c r="F10" s="6"/>
      <c r="G10" s="6"/>
      <c r="H10" s="6"/>
      <c r="I10" s="6"/>
      <c r="J10" s="6"/>
      <c r="K10" s="6"/>
      <c r="L10" s="147" t="s">
        <v>65</v>
      </c>
      <c r="M10" s="148" t="s">
        <v>66</v>
      </c>
      <c r="N10" s="24"/>
    </row>
    <row r="11" spans="2:14" ht="18.75">
      <c r="B11" s="69">
        <v>1</v>
      </c>
      <c r="C11" s="32" t="s">
        <v>109</v>
      </c>
      <c r="D11" s="30"/>
      <c r="E11" s="166" t="s">
        <v>110</v>
      </c>
      <c r="F11" s="30"/>
      <c r="G11" s="30"/>
      <c r="H11" s="30"/>
      <c r="I11" s="30"/>
      <c r="J11" s="30"/>
      <c r="K11" s="30"/>
      <c r="L11" s="153">
        <v>0</v>
      </c>
      <c r="M11" s="154">
        <v>3500</v>
      </c>
      <c r="N11" s="155">
        <v>5000</v>
      </c>
    </row>
    <row r="12" spans="2:14" ht="18.75">
      <c r="B12" s="69">
        <f>+B11+1</f>
        <v>2</v>
      </c>
      <c r="C12" s="32" t="s">
        <v>74</v>
      </c>
      <c r="D12" s="30"/>
      <c r="E12" s="30"/>
      <c r="F12" s="34" t="s">
        <v>39</v>
      </c>
      <c r="G12" s="30"/>
      <c r="H12" s="30" t="s">
        <v>0</v>
      </c>
      <c r="I12" s="30"/>
      <c r="J12" s="30"/>
      <c r="K12" s="30"/>
      <c r="L12" s="81">
        <v>500</v>
      </c>
      <c r="M12" s="54">
        <v>1000</v>
      </c>
      <c r="N12" s="55">
        <v>1500</v>
      </c>
    </row>
    <row r="13" spans="2:14" ht="18.75">
      <c r="B13" s="69">
        <f>+B12+1</f>
        <v>3</v>
      </c>
      <c r="C13" s="32" t="s">
        <v>48</v>
      </c>
      <c r="D13" s="30"/>
      <c r="E13" s="30"/>
      <c r="F13" s="35" t="s">
        <v>31</v>
      </c>
      <c r="G13" s="30"/>
      <c r="H13" s="30"/>
      <c r="I13" s="30"/>
      <c r="J13" s="30"/>
      <c r="K13" s="30"/>
      <c r="L13" s="81">
        <v>500</v>
      </c>
      <c r="M13" s="54">
        <v>1000</v>
      </c>
      <c r="N13" s="55">
        <v>1500</v>
      </c>
    </row>
    <row r="14" spans="2:14" ht="18.75">
      <c r="B14" s="69">
        <f aca="true" t="shared" si="0" ref="B14:B22">+B13+1</f>
        <v>4</v>
      </c>
      <c r="C14" s="32" t="s">
        <v>49</v>
      </c>
      <c r="D14" s="33"/>
      <c r="E14" s="34"/>
      <c r="F14" s="34"/>
      <c r="G14" s="34"/>
      <c r="H14" s="30"/>
      <c r="I14" s="30"/>
      <c r="J14" s="30"/>
      <c r="K14" s="30"/>
      <c r="L14" s="31">
        <v>50</v>
      </c>
      <c r="M14" s="56">
        <v>200</v>
      </c>
      <c r="N14" s="57">
        <v>400</v>
      </c>
    </row>
    <row r="15" spans="2:14" ht="18.75">
      <c r="B15" s="69">
        <f t="shared" si="0"/>
        <v>5</v>
      </c>
      <c r="C15" s="32" t="s">
        <v>50</v>
      </c>
      <c r="D15" s="33"/>
      <c r="E15" s="34"/>
      <c r="F15" s="34" t="s">
        <v>101</v>
      </c>
      <c r="G15" s="34"/>
      <c r="H15" s="30"/>
      <c r="I15" s="30"/>
      <c r="J15" s="30"/>
      <c r="K15" s="30"/>
      <c r="L15" s="31">
        <v>50</v>
      </c>
      <c r="M15" s="56">
        <v>100</v>
      </c>
      <c r="N15" s="57">
        <v>150</v>
      </c>
    </row>
    <row r="16" spans="2:14" ht="18.75">
      <c r="B16" s="69">
        <f t="shared" si="0"/>
        <v>6</v>
      </c>
      <c r="C16" s="32" t="s">
        <v>51</v>
      </c>
      <c r="D16" s="33"/>
      <c r="E16" s="34"/>
      <c r="F16" s="34"/>
      <c r="G16" s="34"/>
      <c r="H16" s="30"/>
      <c r="I16" s="30"/>
      <c r="J16" s="30"/>
      <c r="K16" s="30"/>
      <c r="L16" s="31">
        <v>40</v>
      </c>
      <c r="M16" s="56">
        <v>60</v>
      </c>
      <c r="N16" s="57">
        <v>150</v>
      </c>
    </row>
    <row r="17" spans="2:14" ht="18.75">
      <c r="B17" s="69">
        <f t="shared" si="0"/>
        <v>7</v>
      </c>
      <c r="C17" s="32" t="s">
        <v>105</v>
      </c>
      <c r="D17" s="33"/>
      <c r="E17" s="34"/>
      <c r="F17" s="34" t="s">
        <v>106</v>
      </c>
      <c r="G17" s="34"/>
      <c r="H17" s="30"/>
      <c r="I17" s="30"/>
      <c r="J17" s="30"/>
      <c r="K17" s="30"/>
      <c r="L17" s="31">
        <v>50</v>
      </c>
      <c r="M17" s="56">
        <v>250</v>
      </c>
      <c r="N17" s="57">
        <v>900</v>
      </c>
    </row>
    <row r="18" spans="2:14" ht="18.75">
      <c r="B18" s="69">
        <f t="shared" si="0"/>
        <v>8</v>
      </c>
      <c r="C18" s="32" t="s">
        <v>104</v>
      </c>
      <c r="D18" s="33"/>
      <c r="E18" s="34"/>
      <c r="F18" s="34" t="s">
        <v>106</v>
      </c>
      <c r="G18" s="35"/>
      <c r="H18" s="36"/>
      <c r="I18" s="30"/>
      <c r="J18" s="30"/>
      <c r="K18" s="30"/>
      <c r="L18" s="153">
        <v>90</v>
      </c>
      <c r="M18" s="154">
        <v>100</v>
      </c>
      <c r="N18" s="155">
        <v>120</v>
      </c>
    </row>
    <row r="19" spans="2:14" ht="18.75">
      <c r="B19" s="69">
        <f t="shared" si="0"/>
        <v>9</v>
      </c>
      <c r="C19" s="32" t="s">
        <v>102</v>
      </c>
      <c r="D19" s="33"/>
      <c r="E19" s="34"/>
      <c r="F19" s="34" t="s">
        <v>106</v>
      </c>
      <c r="G19" s="35"/>
      <c r="H19" s="36"/>
      <c r="I19" s="30"/>
      <c r="J19" s="30"/>
      <c r="K19" s="30"/>
      <c r="L19" s="153">
        <v>130</v>
      </c>
      <c r="M19" s="154">
        <v>250</v>
      </c>
      <c r="N19" s="155">
        <v>500</v>
      </c>
    </row>
    <row r="20" spans="2:14" ht="18.75">
      <c r="B20" s="69">
        <f t="shared" si="0"/>
        <v>10</v>
      </c>
      <c r="C20" s="32" t="s">
        <v>52</v>
      </c>
      <c r="D20" s="33"/>
      <c r="E20" s="34"/>
      <c r="F20" s="34" t="s">
        <v>106</v>
      </c>
      <c r="G20" s="35"/>
      <c r="H20" s="36"/>
      <c r="I20" s="30"/>
      <c r="J20" s="30"/>
      <c r="K20" s="30"/>
      <c r="L20" s="81">
        <v>150</v>
      </c>
      <c r="M20" s="54">
        <v>300</v>
      </c>
      <c r="N20" s="55">
        <v>500</v>
      </c>
    </row>
    <row r="21" spans="2:14" ht="18.75">
      <c r="B21" s="69">
        <f t="shared" si="0"/>
        <v>11</v>
      </c>
      <c r="C21" s="32" t="s">
        <v>78</v>
      </c>
      <c r="D21" s="33"/>
      <c r="E21" s="34"/>
      <c r="F21" s="34" t="s">
        <v>106</v>
      </c>
      <c r="G21" s="35"/>
      <c r="H21" s="36"/>
      <c r="I21" s="30"/>
      <c r="J21" s="30"/>
      <c r="K21" s="30"/>
      <c r="L21" s="153">
        <v>150</v>
      </c>
      <c r="M21" s="154">
        <v>350</v>
      </c>
      <c r="N21" s="155">
        <v>450</v>
      </c>
    </row>
    <row r="22" spans="2:14" ht="18.75">
      <c r="B22" s="69">
        <f t="shared" si="0"/>
        <v>12</v>
      </c>
      <c r="C22" s="32" t="s">
        <v>53</v>
      </c>
      <c r="D22" s="33"/>
      <c r="E22" s="34"/>
      <c r="F22" s="34" t="s">
        <v>106</v>
      </c>
      <c r="G22" s="35"/>
      <c r="H22" s="34" t="s">
        <v>103</v>
      </c>
      <c r="I22" s="30"/>
      <c r="J22" s="30"/>
      <c r="K22" s="30"/>
      <c r="L22" s="154">
        <f>35*5+6*20</f>
        <v>295</v>
      </c>
      <c r="M22" s="154">
        <f>35*10+6*40</f>
        <v>590</v>
      </c>
      <c r="N22" s="155">
        <f>35*40+6*90</f>
        <v>1940</v>
      </c>
    </row>
    <row r="23" spans="2:14" ht="18.75">
      <c r="B23" s="43"/>
      <c r="C23" s="14"/>
      <c r="D23" s="14"/>
      <c r="E23" s="7"/>
      <c r="F23" s="12"/>
      <c r="G23" s="12"/>
      <c r="H23" s="22"/>
      <c r="I23" s="6"/>
      <c r="J23" s="6"/>
      <c r="K23" s="6"/>
      <c r="L23" s="26"/>
      <c r="M23" s="80"/>
      <c r="N23" s="27"/>
    </row>
    <row r="24" spans="2:14" ht="18.75">
      <c r="B24" s="69">
        <f>+B22+1</f>
        <v>13</v>
      </c>
      <c r="C24" s="14" t="s">
        <v>54</v>
      </c>
      <c r="D24" s="14"/>
      <c r="E24" s="8" t="s">
        <v>10</v>
      </c>
      <c r="F24" s="6"/>
      <c r="H24" s="6"/>
      <c r="J24" s="6"/>
      <c r="K24" s="6"/>
      <c r="L24" s="26">
        <v>140</v>
      </c>
      <c r="M24" s="67">
        <v>140</v>
      </c>
      <c r="N24" s="66">
        <v>140</v>
      </c>
    </row>
    <row r="25" spans="2:14" ht="18.75">
      <c r="B25" s="43"/>
      <c r="C25" s="8"/>
      <c r="D25" s="7" t="s">
        <v>4</v>
      </c>
      <c r="E25" s="7"/>
      <c r="F25" s="7" t="s">
        <v>5</v>
      </c>
      <c r="G25" s="7"/>
      <c r="H25" s="7"/>
      <c r="J25" s="7"/>
      <c r="K25" s="7"/>
      <c r="L25" s="25"/>
      <c r="M25" s="58"/>
      <c r="N25" s="59"/>
    </row>
    <row r="26" spans="2:14" ht="18.75">
      <c r="B26" s="43"/>
      <c r="C26" s="8"/>
      <c r="D26" s="7" t="s">
        <v>1</v>
      </c>
      <c r="E26" s="7"/>
      <c r="F26" s="7"/>
      <c r="G26" s="7"/>
      <c r="H26" s="7"/>
      <c r="I26" s="7"/>
      <c r="J26" s="7"/>
      <c r="K26" s="7"/>
      <c r="L26" s="25"/>
      <c r="M26" s="58"/>
      <c r="N26" s="59"/>
    </row>
    <row r="27" spans="2:14" ht="18.75">
      <c r="B27" s="43"/>
      <c r="C27" s="8"/>
      <c r="D27" s="8" t="s">
        <v>2</v>
      </c>
      <c r="E27" s="7"/>
      <c r="F27" s="7"/>
      <c r="G27" s="7"/>
      <c r="H27" s="7"/>
      <c r="I27" s="7"/>
      <c r="J27" s="7"/>
      <c r="K27" s="7"/>
      <c r="L27" s="25"/>
      <c r="M27" s="58"/>
      <c r="N27" s="59"/>
    </row>
    <row r="28" spans="2:14" ht="18.75">
      <c r="B28" s="44"/>
      <c r="C28" s="39"/>
      <c r="D28" s="39" t="s">
        <v>3</v>
      </c>
      <c r="E28" s="40"/>
      <c r="F28" s="40"/>
      <c r="G28" s="40"/>
      <c r="H28" s="40"/>
      <c r="I28" s="40"/>
      <c r="J28" s="40"/>
      <c r="K28" s="40"/>
      <c r="L28" s="41"/>
      <c r="M28" s="60"/>
      <c r="N28" s="61"/>
    </row>
    <row r="29" spans="2:14" ht="18.75">
      <c r="B29" s="69">
        <f>+B24+1</f>
        <v>14</v>
      </c>
      <c r="C29" s="32" t="s">
        <v>55</v>
      </c>
      <c r="D29" s="33"/>
      <c r="E29" s="34"/>
      <c r="F29" s="35"/>
      <c r="G29" s="35"/>
      <c r="H29" s="36"/>
      <c r="I29" s="30"/>
      <c r="J29" s="30"/>
      <c r="K29" s="30"/>
      <c r="L29" s="31">
        <v>200</v>
      </c>
      <c r="M29" s="56">
        <v>500</v>
      </c>
      <c r="N29" s="57">
        <v>800</v>
      </c>
    </row>
    <row r="30" spans="2:14" ht="18.75">
      <c r="B30" s="43"/>
      <c r="C30" s="14"/>
      <c r="D30" s="14"/>
      <c r="E30" s="7"/>
      <c r="F30" s="12"/>
      <c r="G30" s="12"/>
      <c r="H30" s="22"/>
      <c r="I30" s="6"/>
      <c r="J30" s="6"/>
      <c r="K30" s="6"/>
      <c r="L30" s="26"/>
      <c r="M30" s="80"/>
      <c r="N30" s="27"/>
    </row>
    <row r="31" spans="2:14" ht="18.75">
      <c r="B31" s="69">
        <f>+B29+1</f>
        <v>15</v>
      </c>
      <c r="C31" s="14" t="s">
        <v>62</v>
      </c>
      <c r="D31" s="14"/>
      <c r="E31" s="6"/>
      <c r="F31" s="6"/>
      <c r="G31" s="6"/>
      <c r="H31" s="6"/>
      <c r="I31" s="6"/>
      <c r="J31" s="6"/>
      <c r="K31" s="6"/>
      <c r="L31" s="25"/>
      <c r="M31" s="58"/>
      <c r="N31" s="59"/>
    </row>
    <row r="32" spans="2:14" ht="18.75">
      <c r="B32" s="45"/>
      <c r="C32" s="6"/>
      <c r="D32" s="8" t="s">
        <v>7</v>
      </c>
      <c r="E32" s="13" t="s">
        <v>9</v>
      </c>
      <c r="F32" s="8"/>
      <c r="G32" s="8"/>
      <c r="H32" s="7" t="s">
        <v>40</v>
      </c>
      <c r="I32" s="7"/>
      <c r="J32" s="8"/>
      <c r="K32" s="8"/>
      <c r="L32" s="170">
        <v>250</v>
      </c>
      <c r="M32" s="171">
        <v>500</v>
      </c>
      <c r="N32" s="172">
        <v>1000</v>
      </c>
    </row>
    <row r="33" spans="2:14" ht="18.75">
      <c r="B33" s="45"/>
      <c r="C33" s="6"/>
      <c r="D33" s="8" t="s">
        <v>13</v>
      </c>
      <c r="F33" s="8"/>
      <c r="G33" s="8"/>
      <c r="H33" s="8"/>
      <c r="I33" s="8"/>
      <c r="J33" s="8"/>
      <c r="K33" s="8"/>
      <c r="L33" s="26"/>
      <c r="M33" s="67"/>
      <c r="N33" s="66"/>
    </row>
    <row r="34" spans="2:14" ht="18.75">
      <c r="B34" s="45"/>
      <c r="C34" s="6"/>
      <c r="D34" s="8" t="s">
        <v>8</v>
      </c>
      <c r="E34" s="8"/>
      <c r="F34" s="8"/>
      <c r="G34" s="8"/>
      <c r="H34" s="8"/>
      <c r="I34" s="6"/>
      <c r="J34" s="6"/>
      <c r="K34" s="6"/>
      <c r="L34" s="26">
        <v>125</v>
      </c>
      <c r="M34" s="67">
        <v>250</v>
      </c>
      <c r="N34" s="66">
        <v>500</v>
      </c>
    </row>
    <row r="35" spans="2:14" ht="18.75">
      <c r="B35" s="45"/>
      <c r="C35" s="6"/>
      <c r="D35" s="8" t="s">
        <v>11</v>
      </c>
      <c r="E35" s="8"/>
      <c r="F35" s="8"/>
      <c r="G35" s="8"/>
      <c r="H35" s="8"/>
      <c r="I35" s="6"/>
      <c r="J35" s="6"/>
      <c r="K35" s="6"/>
      <c r="L35" s="26">
        <v>75</v>
      </c>
      <c r="M35" s="67">
        <v>125</v>
      </c>
      <c r="N35" s="66">
        <v>250</v>
      </c>
    </row>
    <row r="36" spans="2:14" ht="18.75">
      <c r="B36" s="44"/>
      <c r="C36" s="39"/>
      <c r="D36" s="39"/>
      <c r="E36" s="40"/>
      <c r="F36" s="40"/>
      <c r="G36" s="40"/>
      <c r="H36" s="40"/>
      <c r="I36" s="40"/>
      <c r="J36" s="40"/>
      <c r="K36" s="40"/>
      <c r="L36" s="29"/>
      <c r="M36" s="53"/>
      <c r="N36" s="68"/>
    </row>
    <row r="37" spans="2:14" ht="18.75">
      <c r="B37" s="49">
        <f>+B31+1</f>
        <v>16</v>
      </c>
      <c r="C37" s="37" t="s">
        <v>63</v>
      </c>
      <c r="D37" s="37"/>
      <c r="E37" s="8" t="s">
        <v>32</v>
      </c>
      <c r="F37" s="38"/>
      <c r="G37" s="38"/>
      <c r="H37" s="38"/>
      <c r="I37" s="38"/>
      <c r="J37" s="38"/>
      <c r="K37" s="38"/>
      <c r="L37" s="167">
        <v>800</v>
      </c>
      <c r="M37" s="168">
        <f>2*L37</f>
        <v>1600</v>
      </c>
      <c r="N37" s="169">
        <f>3*L37</f>
        <v>2400</v>
      </c>
    </row>
    <row r="38" spans="2:14" ht="18.75">
      <c r="B38" s="44"/>
      <c r="C38" s="39"/>
      <c r="D38" s="28"/>
      <c r="E38" s="8" t="s">
        <v>33</v>
      </c>
      <c r="F38" s="28"/>
      <c r="G38" s="28"/>
      <c r="H38" s="28"/>
      <c r="I38" s="28"/>
      <c r="J38" s="28"/>
      <c r="K38" s="28"/>
      <c r="L38" s="41"/>
      <c r="M38" s="60"/>
      <c r="N38" s="61"/>
    </row>
    <row r="39" spans="2:14" ht="18.75">
      <c r="B39" s="69">
        <f>+B37+1</f>
        <v>17</v>
      </c>
      <c r="C39" s="32" t="s">
        <v>64</v>
      </c>
      <c r="D39" s="33"/>
      <c r="E39" s="34" t="s">
        <v>107</v>
      </c>
      <c r="F39" s="35"/>
      <c r="G39" s="35"/>
      <c r="H39" s="36"/>
      <c r="I39" s="30"/>
      <c r="J39" s="30"/>
      <c r="K39" s="30"/>
      <c r="L39" s="81">
        <v>4000</v>
      </c>
      <c r="M39" s="54">
        <v>4000</v>
      </c>
      <c r="N39" s="55">
        <v>4000</v>
      </c>
    </row>
    <row r="40" spans="2:14" ht="18.75">
      <c r="B40" s="69">
        <f>+B39+1</f>
        <v>18</v>
      </c>
      <c r="C40" s="32" t="s">
        <v>72</v>
      </c>
      <c r="D40" s="33"/>
      <c r="E40" s="34"/>
      <c r="F40" s="35"/>
      <c r="G40" s="35"/>
      <c r="H40" s="36"/>
      <c r="I40" s="30"/>
      <c r="J40" s="30"/>
      <c r="K40" s="30"/>
      <c r="L40" s="81">
        <v>250</v>
      </c>
      <c r="M40" s="54">
        <v>500</v>
      </c>
      <c r="N40" s="55">
        <v>1000</v>
      </c>
    </row>
    <row r="41" spans="2:54" ht="18.75">
      <c r="B41" s="43"/>
      <c r="C41" s="8"/>
      <c r="D41" s="6"/>
      <c r="E41" s="7"/>
      <c r="F41" s="7"/>
      <c r="G41" s="7"/>
      <c r="H41" s="7"/>
      <c r="I41" s="7"/>
      <c r="J41" s="7"/>
      <c r="K41" s="7"/>
      <c r="L41" s="25"/>
      <c r="M41" s="58"/>
      <c r="N41" s="59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2:54" ht="21">
      <c r="B42" s="43"/>
      <c r="C42" s="8"/>
      <c r="D42" s="6"/>
      <c r="E42" s="7"/>
      <c r="F42" s="7"/>
      <c r="G42" s="139" t="s">
        <v>12</v>
      </c>
      <c r="H42" s="139"/>
      <c r="I42" s="139"/>
      <c r="J42" s="139"/>
      <c r="K42" s="139"/>
      <c r="L42" s="140">
        <f>SUM(L11:L41)</f>
        <v>7845</v>
      </c>
      <c r="M42" s="141">
        <f>SUM(M11:M41)</f>
        <v>15315</v>
      </c>
      <c r="N42" s="142">
        <f>SUM(N11:N41)</f>
        <v>23200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2:54" ht="19.5" thickBot="1">
      <c r="B43" s="46"/>
      <c r="C43" s="9"/>
      <c r="D43" s="10"/>
      <c r="E43" s="9"/>
      <c r="F43" s="9"/>
      <c r="G43" s="9"/>
      <c r="H43" s="9"/>
      <c r="I43" s="9"/>
      <c r="J43" s="9"/>
      <c r="K43" s="9"/>
      <c r="L43" s="42"/>
      <c r="M43" s="62"/>
      <c r="N43" s="6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2:54" ht="19.5" thickTop="1">
      <c r="B44" s="47"/>
      <c r="C44" s="15"/>
      <c r="D44" s="5"/>
      <c r="E44" s="15"/>
      <c r="F44" s="15"/>
      <c r="G44" s="15"/>
      <c r="H44" s="15"/>
      <c r="I44" s="15"/>
      <c r="J44" s="15"/>
      <c r="K44" s="15"/>
      <c r="L44" s="71"/>
      <c r="M44" s="73"/>
      <c r="N44" s="7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2:54" ht="18.75">
      <c r="B45" s="48"/>
      <c r="C45" s="8"/>
      <c r="D45" s="16" t="s">
        <v>30</v>
      </c>
      <c r="E45" s="16"/>
      <c r="F45" s="8"/>
      <c r="G45" s="8"/>
      <c r="H45" s="8"/>
      <c r="I45" s="8"/>
      <c r="J45" s="8"/>
      <c r="K45" s="8"/>
      <c r="L45" s="74" t="s">
        <v>42</v>
      </c>
      <c r="M45" s="75" t="s">
        <v>43</v>
      </c>
      <c r="N45" s="76" t="s">
        <v>41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2:54" ht="18.75">
      <c r="B46" s="48"/>
      <c r="C46" s="6"/>
      <c r="D46" s="8"/>
      <c r="E46" s="8"/>
      <c r="F46" s="8"/>
      <c r="G46" s="8"/>
      <c r="H46" s="8"/>
      <c r="I46" s="8"/>
      <c r="J46" s="8"/>
      <c r="K46" s="8"/>
      <c r="L46" s="25"/>
      <c r="M46" s="58"/>
      <c r="N46" s="5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2:54" ht="18.75">
      <c r="B47" s="48"/>
      <c r="C47" s="8"/>
      <c r="D47" s="8"/>
      <c r="E47" s="8"/>
      <c r="F47" s="8"/>
      <c r="G47" s="8"/>
      <c r="H47" s="8"/>
      <c r="I47" s="8"/>
      <c r="J47" s="8"/>
      <c r="K47" s="8"/>
      <c r="L47" s="25"/>
      <c r="M47" s="58"/>
      <c r="N47" s="5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2:54" ht="18.75">
      <c r="B48" s="83">
        <v>1</v>
      </c>
      <c r="C48" s="84" t="s">
        <v>47</v>
      </c>
      <c r="D48" s="85"/>
      <c r="E48" s="85" t="s">
        <v>44</v>
      </c>
      <c r="F48" s="85"/>
      <c r="G48" s="85"/>
      <c r="H48" s="85"/>
      <c r="I48" s="86"/>
      <c r="J48" s="85"/>
      <c r="K48" s="85"/>
      <c r="L48" s="87">
        <f>400*12</f>
        <v>4800</v>
      </c>
      <c r="M48" s="88">
        <f>600*12</f>
        <v>7200</v>
      </c>
      <c r="N48" s="89">
        <f>12*1000</f>
        <v>12000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2:54" ht="18.75">
      <c r="B49" s="83">
        <f>+B48+1</f>
        <v>2</v>
      </c>
      <c r="C49" s="90" t="s">
        <v>45</v>
      </c>
      <c r="D49" s="86"/>
      <c r="E49" s="86"/>
      <c r="F49" s="91" t="s">
        <v>29</v>
      </c>
      <c r="G49" s="86"/>
      <c r="H49" s="86"/>
      <c r="I49" s="86"/>
      <c r="J49" s="86"/>
      <c r="K49" s="86"/>
      <c r="L49" s="87">
        <v>500</v>
      </c>
      <c r="M49" s="88">
        <v>800</v>
      </c>
      <c r="N49" s="89">
        <v>1300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2:54" ht="18.75">
      <c r="B50" s="83">
        <f>+B49+1</f>
        <v>3</v>
      </c>
      <c r="C50" s="90" t="s">
        <v>46</v>
      </c>
      <c r="D50" s="86"/>
      <c r="E50" s="86"/>
      <c r="F50" s="86"/>
      <c r="G50" s="86"/>
      <c r="H50" s="86"/>
      <c r="I50" s="86"/>
      <c r="J50" s="86"/>
      <c r="K50" s="86"/>
      <c r="L50" s="87">
        <v>0</v>
      </c>
      <c r="M50" s="88">
        <v>133</v>
      </c>
      <c r="N50" s="89">
        <v>133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2:54" ht="18.75">
      <c r="B51" s="83">
        <f>+B50+1</f>
        <v>4</v>
      </c>
      <c r="C51" s="90" t="s">
        <v>24</v>
      </c>
      <c r="D51" s="86"/>
      <c r="E51" s="86"/>
      <c r="F51" s="86"/>
      <c r="G51" s="86"/>
      <c r="H51" s="86"/>
      <c r="I51" s="86"/>
      <c r="J51" s="86"/>
      <c r="K51" s="86"/>
      <c r="L51" s="87">
        <v>400</v>
      </c>
      <c r="M51" s="88">
        <v>600</v>
      </c>
      <c r="N51" s="89">
        <v>800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2:54" ht="18.75">
      <c r="B52" s="83">
        <f>+B51+1</f>
        <v>5</v>
      </c>
      <c r="C52" s="90" t="s">
        <v>26</v>
      </c>
      <c r="D52" s="86"/>
      <c r="E52" s="92" t="s">
        <v>15</v>
      </c>
      <c r="F52" s="86"/>
      <c r="G52" s="86"/>
      <c r="H52" s="86"/>
      <c r="I52" s="86"/>
      <c r="J52" s="86"/>
      <c r="K52" s="86"/>
      <c r="L52" s="87"/>
      <c r="M52" s="88"/>
      <c r="N52" s="89">
        <v>480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2:54" ht="18.75">
      <c r="B53" s="93">
        <f>+B52+1</f>
        <v>6</v>
      </c>
      <c r="C53" s="94" t="s">
        <v>25</v>
      </c>
      <c r="D53" s="94"/>
      <c r="E53" s="95" t="s">
        <v>28</v>
      </c>
      <c r="F53" s="95"/>
      <c r="G53" s="95"/>
      <c r="H53" s="95"/>
      <c r="I53" s="95"/>
      <c r="J53" s="95"/>
      <c r="K53" s="95"/>
      <c r="L53" s="96">
        <v>700</v>
      </c>
      <c r="M53" s="97">
        <v>1100</v>
      </c>
      <c r="N53" s="98">
        <v>1800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2:54" ht="18.75">
      <c r="B54" s="99"/>
      <c r="C54" s="100"/>
      <c r="D54" s="101" t="s">
        <v>14</v>
      </c>
      <c r="E54" s="100"/>
      <c r="F54" s="100"/>
      <c r="G54" s="100"/>
      <c r="H54" s="100"/>
      <c r="I54" s="100"/>
      <c r="J54" s="100"/>
      <c r="K54" s="100"/>
      <c r="L54" s="102"/>
      <c r="M54" s="103"/>
      <c r="N54" s="10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2:54" ht="18.75">
      <c r="B55" s="105"/>
      <c r="C55" s="106"/>
      <c r="D55" s="107"/>
      <c r="E55" s="106"/>
      <c r="F55" s="106"/>
      <c r="G55" s="106"/>
      <c r="H55" s="106"/>
      <c r="I55" s="106"/>
      <c r="J55" s="106"/>
      <c r="K55" s="106"/>
      <c r="L55" s="108"/>
      <c r="M55" s="109"/>
      <c r="N55" s="11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2:14" ht="18.75">
      <c r="B56" s="93">
        <f>+B53+1</f>
        <v>7</v>
      </c>
      <c r="C56" s="111" t="s">
        <v>27</v>
      </c>
      <c r="D56" s="112"/>
      <c r="E56" s="112"/>
      <c r="F56" s="112"/>
      <c r="G56" s="112"/>
      <c r="H56" s="112"/>
      <c r="I56" s="112"/>
      <c r="J56" s="112"/>
      <c r="K56" s="112"/>
      <c r="L56" s="96" t="s">
        <v>0</v>
      </c>
      <c r="M56" s="97"/>
      <c r="N56" s="98"/>
    </row>
    <row r="57" spans="2:18" ht="18.75">
      <c r="B57" s="99"/>
      <c r="C57" s="113"/>
      <c r="D57" s="114" t="s">
        <v>21</v>
      </c>
      <c r="E57" s="113"/>
      <c r="F57" s="113"/>
      <c r="G57" s="113"/>
      <c r="H57" s="113"/>
      <c r="I57" s="113"/>
      <c r="J57" s="113"/>
      <c r="K57" s="113"/>
      <c r="L57" s="102">
        <v>322</v>
      </c>
      <c r="M57" s="103">
        <v>322</v>
      </c>
      <c r="N57" s="104">
        <v>322</v>
      </c>
      <c r="O57" t="s">
        <v>98</v>
      </c>
      <c r="P57" s="165" t="s">
        <v>99</v>
      </c>
      <c r="R57" t="s">
        <v>100</v>
      </c>
    </row>
    <row r="58" spans="2:14" ht="18.75">
      <c r="B58" s="99"/>
      <c r="C58" s="113"/>
      <c r="D58" s="113"/>
      <c r="E58" s="114" t="s">
        <v>35</v>
      </c>
      <c r="F58" s="113"/>
      <c r="G58" s="113"/>
      <c r="H58" s="113"/>
      <c r="I58" s="113"/>
      <c r="J58" s="113"/>
      <c r="K58" s="113"/>
      <c r="L58" s="102"/>
      <c r="M58" s="103"/>
      <c r="N58" s="104"/>
    </row>
    <row r="59" spans="2:14" ht="18.75">
      <c r="B59" s="99"/>
      <c r="C59" s="113"/>
      <c r="D59" s="113"/>
      <c r="E59" s="100" t="s">
        <v>19</v>
      </c>
      <c r="F59" s="115"/>
      <c r="G59" s="115"/>
      <c r="H59" s="115"/>
      <c r="I59" s="113"/>
      <c r="J59" s="113"/>
      <c r="K59" s="113"/>
      <c r="L59" s="116"/>
      <c r="M59" s="117"/>
      <c r="N59" s="118"/>
    </row>
    <row r="60" spans="2:14" ht="18.75">
      <c r="B60" s="99"/>
      <c r="C60" s="113"/>
      <c r="D60" s="113"/>
      <c r="E60" s="100" t="s">
        <v>20</v>
      </c>
      <c r="F60" s="115"/>
      <c r="G60" s="115"/>
      <c r="H60" s="115"/>
      <c r="I60" s="113"/>
      <c r="J60" s="113"/>
      <c r="K60" s="113"/>
      <c r="L60" s="116"/>
      <c r="M60" s="117"/>
      <c r="N60" s="118"/>
    </row>
    <row r="61" spans="2:14" ht="18.75">
      <c r="B61" s="99"/>
      <c r="C61" s="113"/>
      <c r="D61" s="100" t="s">
        <v>16</v>
      </c>
      <c r="E61" s="113"/>
      <c r="F61" s="113"/>
      <c r="G61" s="113"/>
      <c r="H61" s="113"/>
      <c r="I61" s="113"/>
      <c r="J61" s="113"/>
      <c r="K61" s="113"/>
      <c r="L61" s="116"/>
      <c r="M61" s="117"/>
      <c r="N61" s="118"/>
    </row>
    <row r="62" spans="2:14" ht="18.75">
      <c r="B62" s="99"/>
      <c r="C62" s="113"/>
      <c r="D62" s="113"/>
      <c r="E62" s="119" t="s">
        <v>22</v>
      </c>
      <c r="F62" s="113"/>
      <c r="G62" s="113"/>
      <c r="H62" s="113"/>
      <c r="I62" s="113"/>
      <c r="J62" s="113"/>
      <c r="K62" s="113"/>
      <c r="L62" s="116"/>
      <c r="M62" s="117"/>
      <c r="N62" s="118"/>
    </row>
    <row r="63" spans="2:14" ht="18.75">
      <c r="B63" s="99"/>
      <c r="C63" s="113"/>
      <c r="D63" s="113"/>
      <c r="E63" s="119" t="s">
        <v>23</v>
      </c>
      <c r="F63" s="113"/>
      <c r="G63" s="113"/>
      <c r="H63" s="113"/>
      <c r="I63" s="113"/>
      <c r="J63" s="113"/>
      <c r="K63" s="113"/>
      <c r="L63" s="116"/>
      <c r="M63" s="117"/>
      <c r="N63" s="118"/>
    </row>
    <row r="64" spans="2:14" ht="18.75">
      <c r="B64" s="99"/>
      <c r="C64" s="113"/>
      <c r="D64" s="113"/>
      <c r="E64" s="100" t="s">
        <v>17</v>
      </c>
      <c r="F64" s="113"/>
      <c r="G64" s="113"/>
      <c r="H64" s="113"/>
      <c r="I64" s="113"/>
      <c r="J64" s="113"/>
      <c r="K64" s="113"/>
      <c r="L64" s="116"/>
      <c r="M64" s="117"/>
      <c r="N64" s="118"/>
    </row>
    <row r="65" spans="2:14" ht="18.75">
      <c r="B65" s="105"/>
      <c r="C65" s="120"/>
      <c r="D65" s="120"/>
      <c r="E65" s="106" t="s">
        <v>18</v>
      </c>
      <c r="F65" s="120"/>
      <c r="G65" s="120"/>
      <c r="H65" s="120"/>
      <c r="I65" s="120"/>
      <c r="J65" s="120"/>
      <c r="K65" s="120"/>
      <c r="L65" s="121"/>
      <c r="M65" s="122"/>
      <c r="N65" s="123"/>
    </row>
    <row r="66" spans="2:14" ht="18.75">
      <c r="B66" s="124">
        <f>+B56+1</f>
        <v>8</v>
      </c>
      <c r="C66" s="138" t="s">
        <v>57</v>
      </c>
      <c r="D66" s="125"/>
      <c r="E66" s="126"/>
      <c r="F66" s="125"/>
      <c r="G66" s="125" t="s">
        <v>108</v>
      </c>
      <c r="H66" s="125"/>
      <c r="I66" s="125"/>
      <c r="J66" s="125"/>
      <c r="K66" s="125"/>
      <c r="L66" s="156">
        <v>1500</v>
      </c>
      <c r="M66" s="157">
        <v>1500</v>
      </c>
      <c r="N66" s="127">
        <v>1500</v>
      </c>
    </row>
    <row r="67" spans="2:14" ht="18.75">
      <c r="B67" s="128">
        <f>+B66+1</f>
        <v>9</v>
      </c>
      <c r="C67" s="129" t="s">
        <v>58</v>
      </c>
      <c r="D67" s="130"/>
      <c r="E67" s="131"/>
      <c r="F67" s="131"/>
      <c r="G67" s="131" t="s">
        <v>56</v>
      </c>
      <c r="H67" s="131"/>
      <c r="I67" s="131"/>
      <c r="J67" s="131"/>
      <c r="K67" s="131"/>
      <c r="L67" s="132">
        <v>500</v>
      </c>
      <c r="M67" s="133">
        <v>1000</v>
      </c>
      <c r="N67" s="134">
        <v>1500</v>
      </c>
    </row>
    <row r="68" spans="2:14" ht="18.75">
      <c r="B68" s="128">
        <f>+B67+1</f>
        <v>10</v>
      </c>
      <c r="C68" s="129" t="s">
        <v>60</v>
      </c>
      <c r="D68" s="130"/>
      <c r="E68" s="130"/>
      <c r="F68" s="130"/>
      <c r="G68" s="130"/>
      <c r="H68" s="130"/>
      <c r="I68" s="130"/>
      <c r="J68" s="130"/>
      <c r="K68" s="130"/>
      <c r="L68" s="135">
        <v>100</v>
      </c>
      <c r="M68" s="136">
        <v>200</v>
      </c>
      <c r="N68" s="137">
        <v>300</v>
      </c>
    </row>
    <row r="69" spans="2:14" ht="18.75">
      <c r="B69" s="128">
        <f>+B68+1</f>
        <v>11</v>
      </c>
      <c r="C69" s="129" t="s">
        <v>59</v>
      </c>
      <c r="D69" s="130"/>
      <c r="E69" s="130"/>
      <c r="F69" s="130" t="s">
        <v>61</v>
      </c>
      <c r="G69" s="130"/>
      <c r="H69" s="130"/>
      <c r="I69" s="130"/>
      <c r="J69" s="130"/>
      <c r="K69" s="130"/>
      <c r="L69" s="135">
        <f>200*0.61</f>
        <v>122</v>
      </c>
      <c r="M69" s="136">
        <f>+L69*2</f>
        <v>244</v>
      </c>
      <c r="N69" s="137">
        <f>+L69*3</f>
        <v>366</v>
      </c>
    </row>
    <row r="70" spans="2:14" ht="18.75">
      <c r="B70" s="128">
        <f>+B69+1</f>
        <v>12</v>
      </c>
      <c r="C70" s="129" t="s">
        <v>67</v>
      </c>
      <c r="D70" s="130"/>
      <c r="E70" s="130"/>
      <c r="F70" s="130"/>
      <c r="G70" s="130"/>
      <c r="H70" s="130"/>
      <c r="I70" s="130"/>
      <c r="J70" s="130"/>
      <c r="K70" s="130"/>
      <c r="L70" s="135">
        <v>200</v>
      </c>
      <c r="M70" s="136">
        <v>300</v>
      </c>
      <c r="N70" s="137">
        <v>400</v>
      </c>
    </row>
    <row r="71" spans="2:14" ht="18.75">
      <c r="B71" s="48"/>
      <c r="C71" s="14"/>
      <c r="D71" s="6"/>
      <c r="E71" s="6"/>
      <c r="F71" s="6"/>
      <c r="G71" s="6"/>
      <c r="H71" s="6"/>
      <c r="I71" s="6"/>
      <c r="J71" s="6"/>
      <c r="K71" s="6"/>
      <c r="L71" s="25"/>
      <c r="M71" s="58"/>
      <c r="N71" s="59"/>
    </row>
    <row r="72" spans="2:14" ht="18.75">
      <c r="B72" s="48"/>
      <c r="C72" s="14"/>
      <c r="D72" s="6"/>
      <c r="E72" s="6"/>
      <c r="F72" s="6"/>
      <c r="G72" s="6"/>
      <c r="H72" s="6"/>
      <c r="I72" s="6"/>
      <c r="J72" s="6"/>
      <c r="K72" s="6"/>
      <c r="L72" s="25"/>
      <c r="M72" s="58"/>
      <c r="N72" s="59"/>
    </row>
    <row r="73" spans="2:14" ht="21">
      <c r="B73" s="48"/>
      <c r="C73" s="6"/>
      <c r="D73" s="6"/>
      <c r="E73" s="143" t="s">
        <v>73</v>
      </c>
      <c r="F73" s="143"/>
      <c r="G73" s="143"/>
      <c r="H73" s="143"/>
      <c r="I73" s="143"/>
      <c r="J73" s="143"/>
      <c r="K73" s="143"/>
      <c r="L73" s="144">
        <f>SUM(L48:L71)</f>
        <v>9144</v>
      </c>
      <c r="M73" s="144">
        <f>SUM(M48:M71)</f>
        <v>13399</v>
      </c>
      <c r="N73" s="144">
        <f>SUM(N48:N71)</f>
        <v>20901</v>
      </c>
    </row>
    <row r="74" spans="2:14" ht="18.75">
      <c r="B74" s="48"/>
      <c r="C74" s="6"/>
      <c r="D74" s="6"/>
      <c r="E74" s="6"/>
      <c r="F74" s="6"/>
      <c r="G74" s="6"/>
      <c r="H74" s="6"/>
      <c r="I74" s="6"/>
      <c r="J74" s="6"/>
      <c r="K74" s="6"/>
      <c r="L74" s="25"/>
      <c r="M74" s="58"/>
      <c r="N74" s="59"/>
    </row>
    <row r="75" spans="2:14" ht="15.75" thickBot="1">
      <c r="B75" s="19"/>
      <c r="C75" s="10"/>
      <c r="D75" s="10"/>
      <c r="E75" s="10"/>
      <c r="F75" s="10"/>
      <c r="G75" s="10"/>
      <c r="H75" s="10"/>
      <c r="I75" s="10"/>
      <c r="J75" s="10"/>
      <c r="K75" s="10"/>
      <c r="L75" s="23"/>
      <c r="M75" s="64"/>
      <c r="N75" s="65"/>
    </row>
    <row r="76" ht="15.75" thickTop="1"/>
    <row r="78" spans="6:14" ht="21">
      <c r="F78" s="3" t="s">
        <v>71</v>
      </c>
      <c r="G78" s="3"/>
      <c r="H78" s="3"/>
      <c r="I78" s="3"/>
      <c r="J78" s="70"/>
      <c r="K78" s="70"/>
      <c r="L78" s="82">
        <f>+L42+L73</f>
        <v>16989</v>
      </c>
      <c r="M78" s="82">
        <f>+M42+M73</f>
        <v>28714</v>
      </c>
      <c r="N78" s="82">
        <f>+N42+N73</f>
        <v>44101</v>
      </c>
    </row>
    <row r="81" ht="15">
      <c r="N81" s="4" t="s">
        <v>0</v>
      </c>
    </row>
    <row r="88" ht="43.5">
      <c r="D88" s="145" t="s">
        <v>77</v>
      </c>
    </row>
    <row r="89" ht="15">
      <c r="D89" s="146"/>
    </row>
    <row r="90" ht="43.5">
      <c r="D90" s="145" t="s">
        <v>75</v>
      </c>
    </row>
    <row r="91" ht="15">
      <c r="D91" s="146"/>
    </row>
    <row r="92" ht="29.25">
      <c r="D92" s="145" t="s">
        <v>76</v>
      </c>
    </row>
  </sheetData>
  <sheetProtection/>
  <printOptions horizontalCentered="1" verticalCentered="1"/>
  <pageMargins left="0.1968503937007874" right="0.1968503937007874" top="0" bottom="0" header="0" footer="0"/>
  <pageSetup fitToHeight="2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5" sqref="C15"/>
    </sheetView>
  </sheetViews>
  <sheetFormatPr defaultColWidth="11.421875" defaultRowHeight="15"/>
  <cols>
    <col min="2" max="2" width="34.57421875" style="0" customWidth="1"/>
    <col min="3" max="3" width="25.57421875" style="0" customWidth="1"/>
    <col min="4" max="4" width="26.00390625" style="0" customWidth="1"/>
    <col min="5" max="5" width="25.28125" style="0" customWidth="1"/>
  </cols>
  <sheetData>
    <row r="1" ht="15">
      <c r="E1" s="4"/>
    </row>
    <row r="2" ht="15">
      <c r="A2" t="s">
        <v>93</v>
      </c>
    </row>
    <row r="3" spans="2:5" ht="15">
      <c r="B3" s="159" t="s">
        <v>79</v>
      </c>
      <c r="C3" s="158" t="s">
        <v>80</v>
      </c>
      <c r="D3" s="158" t="s">
        <v>83</v>
      </c>
      <c r="E3" t="s">
        <v>90</v>
      </c>
    </row>
    <row r="4" spans="2:4" ht="15">
      <c r="B4" s="158"/>
      <c r="C4" s="158"/>
      <c r="D4" s="158" t="s">
        <v>84</v>
      </c>
    </row>
    <row r="5" spans="2:4" ht="15">
      <c r="B5" s="158"/>
      <c r="C5" s="158"/>
      <c r="D5" s="158"/>
    </row>
    <row r="6" spans="2:4" ht="15">
      <c r="B6" s="158"/>
      <c r="C6" s="158"/>
      <c r="D6" s="158"/>
    </row>
    <row r="7" spans="2:4" ht="15">
      <c r="B7" s="159" t="s">
        <v>97</v>
      </c>
      <c r="C7" s="158" t="s">
        <v>81</v>
      </c>
      <c r="D7" s="158" t="s">
        <v>82</v>
      </c>
    </row>
    <row r="8" spans="2:4" ht="15">
      <c r="B8" s="158"/>
      <c r="C8" s="158"/>
      <c r="D8" s="158"/>
    </row>
    <row r="9" spans="2:4" ht="15">
      <c r="B9" s="158"/>
      <c r="C9" s="158"/>
      <c r="D9" s="158"/>
    </row>
    <row r="10" spans="2:4" ht="15">
      <c r="B10" s="159" t="s">
        <v>85</v>
      </c>
      <c r="C10" s="158"/>
      <c r="D10" s="158"/>
    </row>
    <row r="11" spans="2:6" ht="15">
      <c r="B11" s="158"/>
      <c r="C11" s="158"/>
      <c r="F11" s="161" t="s">
        <v>86</v>
      </c>
    </row>
    <row r="12" spans="2:4" ht="15">
      <c r="B12" s="158"/>
      <c r="C12" s="158"/>
      <c r="D12" s="158"/>
    </row>
    <row r="13" spans="2:4" ht="15">
      <c r="B13" s="163" t="s">
        <v>87</v>
      </c>
      <c r="C13" s="158" t="s">
        <v>88</v>
      </c>
      <c r="D13" s="162" t="s">
        <v>89</v>
      </c>
    </row>
    <row r="14" spans="2:4" ht="15">
      <c r="B14" s="158"/>
      <c r="C14" s="158"/>
      <c r="D14" s="158"/>
    </row>
    <row r="15" spans="2:5" ht="15">
      <c r="B15" s="158" t="s">
        <v>91</v>
      </c>
      <c r="C15" s="158" t="s">
        <v>92</v>
      </c>
      <c r="D15" s="158"/>
      <c r="E15" t="s">
        <v>96</v>
      </c>
    </row>
    <row r="16" spans="2:4" ht="15">
      <c r="B16" s="158"/>
      <c r="C16" s="158"/>
      <c r="D16" s="158"/>
    </row>
    <row r="17" spans="2:4" ht="15">
      <c r="B17" s="158"/>
      <c r="C17" s="158"/>
      <c r="D17" s="158"/>
    </row>
    <row r="18" ht="15">
      <c r="B18" t="s">
        <v>68</v>
      </c>
    </row>
    <row r="20" ht="15">
      <c r="B20" t="s">
        <v>69</v>
      </c>
    </row>
    <row r="22" ht="15">
      <c r="B22" t="s">
        <v>70</v>
      </c>
    </row>
  </sheetData>
  <sheetProtection/>
  <hyperlinks>
    <hyperlink ref="B10" r:id="rId1" display="http://www.cafeasso.fr/index.php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B6"/>
  <sheetViews>
    <sheetView zoomScalePageLayoutView="0" workbookViewId="0" topLeftCell="A1">
      <selection activeCell="B6" sqref="B6"/>
    </sheetView>
  </sheetViews>
  <sheetFormatPr defaultColWidth="11.421875" defaultRowHeight="15"/>
  <sheetData>
    <row r="4" ht="15">
      <c r="B4" s="164" t="s">
        <v>94</v>
      </c>
    </row>
    <row r="6" ht="15">
      <c r="B6" s="160" t="s">
        <v>95</v>
      </c>
    </row>
  </sheetData>
  <sheetProtection/>
  <hyperlinks>
    <hyperlink ref="B6" r:id="rId1" display="http://donnons.org/donneDepartement_408.php?departement=56&amp;page=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XAVIER</cp:lastModifiedBy>
  <cp:lastPrinted>2014-04-11T11:41:38Z</cp:lastPrinted>
  <dcterms:created xsi:type="dcterms:W3CDTF">2014-03-24T10:40:51Z</dcterms:created>
  <dcterms:modified xsi:type="dcterms:W3CDTF">2014-04-11T11:41:50Z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